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gramming" sheetId="1" r:id="rId4"/>
  </sheets>
  <definedNames/>
  <calcPr/>
  <extLst>
    <ext uri="GoogleSheetsCustomDataVersion1">
      <go:sheetsCustomData xmlns:go="http://customooxmlschemas.google.com/" r:id="rId5" roundtripDataSignature="AMtx7miw5FWX2Wh5lYsvpZ1GQwerlt1MYg=="/>
    </ext>
  </extLst>
</workbook>
</file>

<file path=xl/sharedStrings.xml><?xml version="1.0" encoding="utf-8"?>
<sst xmlns="http://schemas.openxmlformats.org/spreadsheetml/2006/main" count="87" uniqueCount="77">
  <si>
    <t>lucasgraydesign.com</t>
  </si>
  <si>
    <t>Custom Home Budget Spreadsheet</t>
  </si>
  <si>
    <t>Programming</t>
  </si>
  <si>
    <t xml:space="preserve">Development Budget            </t>
  </si>
  <si>
    <t>Rooms</t>
  </si>
  <si>
    <t>Size (sf)</t>
  </si>
  <si>
    <t>Notes</t>
  </si>
  <si>
    <t>Item</t>
  </si>
  <si>
    <t>Budget</t>
  </si>
  <si>
    <t>Master Bedroom</t>
  </si>
  <si>
    <t>Land Aquisition</t>
  </si>
  <si>
    <t>Master Bathroom</t>
  </si>
  <si>
    <t>Property Cost</t>
  </si>
  <si>
    <t>Plug in the actual land cost</t>
  </si>
  <si>
    <t>Master Closet</t>
  </si>
  <si>
    <t>Design Services</t>
  </si>
  <si>
    <t>Kitchen</t>
  </si>
  <si>
    <t>Architectural</t>
  </si>
  <si>
    <t>Adjust the percentage based on architectural proposal (10-15% is standard for a custom home)</t>
  </si>
  <si>
    <t>Pantry</t>
  </si>
  <si>
    <t>Structural Engineering</t>
  </si>
  <si>
    <t>1% of Construction Cost</t>
  </si>
  <si>
    <t>Dining</t>
  </si>
  <si>
    <t>fixed</t>
  </si>
  <si>
    <t>Survey</t>
  </si>
  <si>
    <t>Adjust based on fee proposal from a licensed surveyor</t>
  </si>
  <si>
    <t>Outdoor Grill + Fire Pit</t>
  </si>
  <si>
    <t>Civil Engineering</t>
  </si>
  <si>
    <t>Living Room</t>
  </si>
  <si>
    <t>Geotech Engineering</t>
  </si>
  <si>
    <t>Second Bedroom</t>
  </si>
  <si>
    <t>Landscape Design</t>
  </si>
  <si>
    <t>Third Bedroom / Guests</t>
  </si>
  <si>
    <t>Other</t>
  </si>
  <si>
    <t>There may be other consultants needed such as geotechnical engineers, landscape architects, depending on the site complexity and client needs</t>
  </si>
  <si>
    <t>Home Office</t>
  </si>
  <si>
    <t>Full Bathroom</t>
  </si>
  <si>
    <t>Design Total</t>
  </si>
  <si>
    <t>Half Bathroom</t>
  </si>
  <si>
    <t>Construction</t>
  </si>
  <si>
    <t>$/sf</t>
  </si>
  <si>
    <t>Hallway Storage</t>
  </si>
  <si>
    <t>cost to build the finished spaces - adjust $/sf based on quality level expected</t>
  </si>
  <si>
    <t>Closets</t>
  </si>
  <si>
    <t xml:space="preserve">500sf garage </t>
  </si>
  <si>
    <t>Entry/Mud Room/Vestibule</t>
  </si>
  <si>
    <t>Site work</t>
  </si>
  <si>
    <t xml:space="preserve">regrading, driveway, paths, patios, retaining walls, etc. </t>
  </si>
  <si>
    <t>Laundry Room</t>
  </si>
  <si>
    <t xml:space="preserve">There may be additional costs like tree removal, demolition, etc. </t>
  </si>
  <si>
    <t>Utility Room</t>
  </si>
  <si>
    <t>Circulation</t>
  </si>
  <si>
    <t>Construction Total</t>
  </si>
  <si>
    <t>Living Area Total</t>
  </si>
  <si>
    <t>Finished Square Footage</t>
  </si>
  <si>
    <t>Permitting</t>
  </si>
  <si>
    <t>Land Use Review Fees, Permit Fees &amp; System Development Charges</t>
  </si>
  <si>
    <t>Garage</t>
  </si>
  <si>
    <t>Land Use Review Fees</t>
  </si>
  <si>
    <t>check with the local jurisdiction</t>
  </si>
  <si>
    <t>House Total</t>
  </si>
  <si>
    <t>Includes Garage</t>
  </si>
  <si>
    <t>Permit Fees</t>
  </si>
  <si>
    <t>Exterior Features</t>
  </si>
  <si>
    <t>Patio</t>
  </si>
  <si>
    <t>Permitting Total</t>
  </si>
  <si>
    <t>Deck</t>
  </si>
  <si>
    <t>Appliances</t>
  </si>
  <si>
    <t>Appliance Allowance</t>
  </si>
  <si>
    <t>Range, Refrigerator, Freezer, Microwave, Oven, Vent Hood, Dishwasher, others</t>
  </si>
  <si>
    <t>Other Features</t>
  </si>
  <si>
    <t>Subtotal</t>
  </si>
  <si>
    <t>PV panels (solar)</t>
  </si>
  <si>
    <t>Contingency</t>
  </si>
  <si>
    <t>To plan for unnexpected costs</t>
  </si>
  <si>
    <t>Green Roofs</t>
  </si>
  <si>
    <t>Total Development Cost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</si>
</sst>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.00"/>
    <numFmt numFmtId="165" formatCode="0.0%"/>
    <numFmt numFmtId="166" formatCode="&quot;$&quot;#,##0"/>
  </numFmts>
  <fonts count="15">
    <font>
      <sz val="10.0"/>
      <color rgb="FF000000"/>
      <name val="Arial"/>
    </font>
    <font>
      <b/>
      <sz val="14.0"/>
    </font>
    <font>
      <b/>
      <u/>
      <sz val="14.0"/>
      <color rgb="FF1155CC"/>
    </font>
    <font>
      <u/>
      <sz val="12.0"/>
      <color rgb="FF1155CC"/>
    </font>
    <font>
      <b/>
      <sz val="14.0"/>
      <color theme="1"/>
      <name val="Calibri"/>
    </font>
    <font/>
    <font>
      <b/>
      <sz val="12.0"/>
    </font>
    <font>
      <b/>
    </font>
    <font>
      <i/>
    </font>
    <font>
      <color theme="1"/>
      <name val="Calibri"/>
    </font>
    <font>
      <b/>
      <color theme="1"/>
      <name val="Calibri"/>
    </font>
    <font>
      <i/>
      <color theme="1"/>
      <name val="Calibri"/>
    </font>
    <font>
      <color rgb="FF000000"/>
      <name val="Arial"/>
    </font>
    <font>
      <b/>
      <sz val="13.0"/>
    </font>
    <font>
      <b/>
      <sz val="13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CFE2F3"/>
        <bgColor rgb="FFCFE2F3"/>
      </patternFill>
    </fill>
  </fills>
  <borders count="12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double">
        <color rgb="FF000000"/>
      </bottom>
    </border>
    <border>
      <bottom style="double">
        <color rgb="FF000000"/>
      </bottom>
    </border>
    <border>
      <right style="medium">
        <color rgb="FF000000"/>
      </right>
      <bottom style="double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9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center" wrapText="1"/>
    </xf>
    <xf borderId="0" fillId="0" fontId="1" numFmtId="0" xfId="0" applyAlignment="1" applyFont="1">
      <alignment shrinkToFit="0" vertical="center" wrapText="1"/>
    </xf>
    <xf borderId="0" fillId="0" fontId="2" numFmtId="0" xfId="0" applyAlignment="1" applyFont="1">
      <alignment readingOrder="0" shrinkToFit="0" vertical="center" wrapText="1"/>
    </xf>
    <xf borderId="0" fillId="0" fontId="3" numFmtId="0" xfId="0" applyAlignment="1" applyFont="1">
      <alignment horizontal="left" readingOrder="0" shrinkToFit="0" vertical="center" wrapText="1"/>
    </xf>
    <xf borderId="0" fillId="0" fontId="1" numFmtId="0" xfId="0" applyAlignment="1" applyFont="1">
      <alignment readingOrder="0" vertical="center"/>
    </xf>
    <xf borderId="1" fillId="2" fontId="4" numFmtId="0" xfId="0" applyAlignment="1" applyBorder="1" applyFill="1" applyFont="1">
      <alignment horizontal="center" shrinkToFit="0" vertical="center" wrapText="1"/>
    </xf>
    <xf borderId="2" fillId="0" fontId="5" numFmtId="0" xfId="0" applyBorder="1" applyFont="1"/>
    <xf borderId="3" fillId="0" fontId="5" numFmtId="0" xfId="0" applyBorder="1" applyFont="1"/>
    <xf borderId="1" fillId="3" fontId="4" numFmtId="0" xfId="0" applyAlignment="1" applyBorder="1" applyFill="1" applyFont="1">
      <alignment horizontal="center" shrinkToFit="0" vertical="center" wrapText="1"/>
    </xf>
    <xf borderId="0" fillId="0" fontId="6" numFmtId="0" xfId="0" applyAlignment="1" applyFont="1">
      <alignment shrinkToFit="0" vertical="center" wrapText="1"/>
    </xf>
    <xf borderId="4" fillId="4" fontId="6" numFmtId="0" xfId="0" applyAlignment="1" applyBorder="1" applyFill="1" applyFont="1">
      <alignment horizontal="center" shrinkToFit="0" vertical="center" wrapText="1"/>
    </xf>
    <xf borderId="5" fillId="4" fontId="6" numFmtId="0" xfId="0" applyAlignment="1" applyBorder="1" applyFont="1">
      <alignment horizontal="center" shrinkToFit="0" vertical="center" wrapText="1"/>
    </xf>
    <xf borderId="6" fillId="4" fontId="6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shrinkToFit="0" vertical="center" wrapText="1"/>
    </xf>
    <xf borderId="5" fillId="4" fontId="6" numFmtId="0" xfId="0" applyAlignment="1" applyBorder="1" applyFont="1">
      <alignment horizontal="center" readingOrder="0" shrinkToFit="0" vertical="center" wrapText="1"/>
    </xf>
    <xf borderId="5" fillId="4" fontId="6" numFmtId="164" xfId="0" applyAlignment="1" applyBorder="1" applyFont="1" applyNumberFormat="1">
      <alignment horizontal="center" readingOrder="0" shrinkToFit="0" vertical="center" wrapText="1"/>
    </xf>
    <xf borderId="0" fillId="0" fontId="6" numFmtId="0" xfId="0" applyAlignment="1" applyFont="1">
      <alignment horizontal="left" shrinkToFit="0" vertical="center" wrapText="1"/>
    </xf>
    <xf borderId="0" fillId="0" fontId="5" numFmtId="0" xfId="0" applyAlignment="1" applyFont="1">
      <alignment horizontal="right" shrinkToFit="0" vertical="center" wrapText="1"/>
    </xf>
    <xf borderId="7" fillId="0" fontId="5" numFmtId="0" xfId="0" applyAlignment="1" applyBorder="1" applyFont="1">
      <alignment horizontal="right" shrinkToFit="0" vertical="center" wrapText="1"/>
    </xf>
    <xf borderId="0" fillId="0" fontId="5" numFmtId="0" xfId="0" applyAlignment="1" applyFont="1">
      <alignment horizontal="center" readingOrder="0" shrinkToFit="0" vertical="center" wrapText="1"/>
    </xf>
    <xf borderId="8" fillId="0" fontId="5" numFmtId="0" xfId="0" applyAlignment="1" applyBorder="1" applyFont="1">
      <alignment shrinkToFit="0" vertical="center" wrapText="1"/>
    </xf>
    <xf borderId="0" fillId="0" fontId="5" numFmtId="0" xfId="0" applyAlignment="1" applyFont="1">
      <alignment shrinkToFit="0" vertical="center" wrapText="1"/>
    </xf>
    <xf borderId="7" fillId="5" fontId="7" numFmtId="0" xfId="0" applyAlignment="1" applyBorder="1" applyFill="1" applyFont="1">
      <alignment shrinkToFit="0" vertical="center" wrapText="1"/>
    </xf>
    <xf borderId="0" fillId="5" fontId="5" numFmtId="0" xfId="0" applyAlignment="1" applyFont="1">
      <alignment shrinkToFit="0" vertical="center" wrapText="1"/>
    </xf>
    <xf borderId="0" fillId="5" fontId="5" numFmtId="164" xfId="0" applyAlignment="1" applyFont="1" applyNumberFormat="1">
      <alignment shrinkToFit="0" vertical="center" wrapText="1"/>
    </xf>
    <xf borderId="8" fillId="5" fontId="8" numFmtId="0" xfId="0" applyAlignment="1" applyBorder="1" applyFont="1">
      <alignment shrinkToFit="0" vertical="center" wrapText="1"/>
    </xf>
    <xf borderId="0" fillId="0" fontId="8" numFmtId="0" xfId="0" applyAlignment="1" applyFont="1">
      <alignment shrinkToFit="0" vertical="center" wrapText="1"/>
    </xf>
    <xf borderId="7" fillId="0" fontId="7" numFmtId="0" xfId="0" applyAlignment="1" applyBorder="1" applyFont="1">
      <alignment shrinkToFit="0" vertical="center" wrapText="1"/>
    </xf>
    <xf borderId="0" fillId="0" fontId="5" numFmtId="164" xfId="0" applyAlignment="1" applyFont="1" applyNumberFormat="1">
      <alignment shrinkToFit="0" vertical="center" wrapText="1"/>
    </xf>
    <xf borderId="8" fillId="0" fontId="8" numFmtId="0" xfId="0" applyAlignment="1" applyBorder="1" applyFont="1">
      <alignment readingOrder="0" shrinkToFit="0" vertical="center" wrapText="1"/>
    </xf>
    <xf borderId="7" fillId="0" fontId="5" numFmtId="165" xfId="0" applyAlignment="1" applyBorder="1" applyFont="1" applyNumberFormat="1">
      <alignment horizontal="center" readingOrder="0" shrinkToFit="0" vertical="center" wrapText="1"/>
    </xf>
    <xf borderId="0" fillId="0" fontId="9" numFmtId="164" xfId="0" applyAlignment="1" applyFont="1" applyNumberFormat="1">
      <alignment shrinkToFit="0" vertical="center" wrapText="1"/>
    </xf>
    <xf borderId="8" fillId="0" fontId="8" numFmtId="0" xfId="0" applyAlignment="1" applyBorder="1" applyFont="1">
      <alignment horizontal="left" readingOrder="0" shrinkToFit="0" vertical="center" wrapText="1"/>
    </xf>
    <xf borderId="0" fillId="0" fontId="8" numFmtId="0" xfId="0" applyAlignment="1" applyFont="1">
      <alignment horizontal="left" shrinkToFit="0" vertical="center" wrapText="1"/>
    </xf>
    <xf borderId="8" fillId="0" fontId="8" numFmtId="0" xfId="0" applyAlignment="1" applyBorder="1" applyFont="1">
      <alignment shrinkToFit="0" vertical="center" wrapText="1"/>
    </xf>
    <xf borderId="7" fillId="0" fontId="5" numFmtId="0" xfId="0" applyAlignment="1" applyBorder="1" applyFont="1">
      <alignment horizontal="center" readingOrder="0" shrinkToFit="0" vertical="center" wrapText="1"/>
    </xf>
    <xf borderId="0" fillId="0" fontId="5" numFmtId="164" xfId="0" applyAlignment="1" applyFont="1" applyNumberFormat="1">
      <alignment readingOrder="0" shrinkToFit="0" vertical="center" wrapText="1"/>
    </xf>
    <xf borderId="0" fillId="0" fontId="5" numFmtId="0" xfId="0" applyAlignment="1" applyFont="1">
      <alignment readingOrder="0" shrinkToFit="0" vertical="center" wrapText="1"/>
    </xf>
    <xf borderId="7" fillId="0" fontId="5" numFmtId="10" xfId="0" applyAlignment="1" applyBorder="1" applyFont="1" applyNumberFormat="1">
      <alignment horizontal="center" readingOrder="0" shrinkToFit="0" vertical="center" wrapText="1"/>
    </xf>
    <xf borderId="7" fillId="0" fontId="5" numFmtId="0" xfId="0" applyAlignment="1" applyBorder="1" applyFont="1">
      <alignment horizontal="right" readingOrder="0" shrinkToFit="0" vertical="center" wrapText="1"/>
    </xf>
    <xf borderId="0" fillId="0" fontId="5" numFmtId="0" xfId="0" applyAlignment="1" applyFont="1">
      <alignment readingOrder="0" vertical="center"/>
    </xf>
    <xf borderId="0" fillId="0" fontId="5" numFmtId="0" xfId="0" applyAlignment="1" applyFont="1">
      <alignment vertical="center"/>
    </xf>
    <xf borderId="0" fillId="0" fontId="9" numFmtId="0" xfId="0" applyAlignment="1" applyFont="1">
      <alignment horizontal="right" shrinkToFit="0" vertical="center" wrapText="1"/>
    </xf>
    <xf borderId="8" fillId="0" fontId="9" numFmtId="0" xfId="0" applyAlignment="1" applyBorder="1" applyFont="1">
      <alignment shrinkToFit="0" vertical="center" wrapText="1"/>
    </xf>
    <xf borderId="0" fillId="0" fontId="9" numFmtId="0" xfId="0" applyAlignment="1" applyFont="1">
      <alignment shrinkToFit="0" vertical="center" wrapText="1"/>
    </xf>
    <xf borderId="0" fillId="0" fontId="9" numFmtId="0" xfId="0" applyAlignment="1" applyFont="1">
      <alignment readingOrder="0" vertical="center"/>
    </xf>
    <xf borderId="0" fillId="0" fontId="9" numFmtId="0" xfId="0" applyAlignment="1" applyFont="1">
      <alignment vertical="center"/>
    </xf>
    <xf borderId="7" fillId="0" fontId="7" numFmtId="165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shrinkToFit="0" vertical="center" wrapText="1"/>
    </xf>
    <xf borderId="0" fillId="0" fontId="10" numFmtId="164" xfId="0" applyAlignment="1" applyFont="1" applyNumberFormat="1">
      <alignment shrinkToFit="0" vertical="center" wrapText="1"/>
    </xf>
    <xf borderId="8" fillId="0" fontId="11" numFmtId="10" xfId="0" applyAlignment="1" applyBorder="1" applyFont="1" applyNumberFormat="1">
      <alignment horizontal="left" shrinkToFit="0" vertical="center" wrapText="1"/>
    </xf>
    <xf borderId="0" fillId="0" fontId="8" numFmtId="10" xfId="0" applyAlignment="1" applyFont="1" applyNumberFormat="1">
      <alignment horizontal="left" shrinkToFit="0" vertical="center" wrapText="1"/>
    </xf>
    <xf borderId="0" fillId="0" fontId="10" numFmtId="0" xfId="0" applyAlignment="1" applyFont="1">
      <alignment shrinkToFit="0" vertical="center" wrapText="1"/>
    </xf>
    <xf borderId="8" fillId="0" fontId="8" numFmtId="10" xfId="0" applyAlignment="1" applyBorder="1" applyFont="1" applyNumberFormat="1">
      <alignment horizontal="left" shrinkToFit="0" vertical="center" wrapText="1"/>
    </xf>
    <xf borderId="0" fillId="0" fontId="11" numFmtId="10" xfId="0" applyAlignment="1" applyFont="1" applyNumberFormat="1">
      <alignment horizontal="left" shrinkToFit="0" vertical="center" wrapText="1"/>
    </xf>
    <xf borderId="8" fillId="6" fontId="12" numFmtId="0" xfId="0" applyAlignment="1" applyBorder="1" applyFill="1" applyFont="1">
      <alignment horizontal="left" vertical="center"/>
    </xf>
    <xf borderId="7" fillId="7" fontId="7" numFmtId="0" xfId="0" applyAlignment="1" applyBorder="1" applyFill="1" applyFont="1">
      <alignment shrinkToFit="0" vertical="center" wrapText="1"/>
    </xf>
    <xf borderId="0" fillId="5" fontId="7" numFmtId="0" xfId="0" applyAlignment="1" applyFont="1">
      <alignment horizontal="center" readingOrder="0" shrinkToFit="0" vertical="center" wrapText="1"/>
    </xf>
    <xf borderId="0" fillId="0" fontId="5" numFmtId="166" xfId="0" applyAlignment="1" applyFont="1" applyNumberFormat="1">
      <alignment readingOrder="0" shrinkToFit="0" vertical="center" wrapText="1"/>
    </xf>
    <xf borderId="0" fillId="0" fontId="5" numFmtId="164" xfId="0" applyAlignment="1" applyFont="1" applyNumberFormat="1">
      <alignment readingOrder="0" shrinkToFit="0" vertical="center" wrapText="1"/>
    </xf>
    <xf borderId="7" fillId="0" fontId="5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readingOrder="0" shrinkToFit="0" vertical="center" wrapText="1"/>
    </xf>
    <xf borderId="0" fillId="0" fontId="9" numFmtId="0" xfId="0" applyAlignment="1" applyFont="1">
      <alignment horizontal="center" shrinkToFit="0" vertical="center" wrapText="1"/>
    </xf>
    <xf borderId="0" fillId="3" fontId="10" numFmtId="0" xfId="0" applyAlignment="1" applyFont="1">
      <alignment horizontal="center" shrinkToFit="0" vertical="center" wrapText="1"/>
    </xf>
    <xf borderId="8" fillId="0" fontId="5" numFmtId="0" xfId="0" applyAlignment="1" applyBorder="1" applyFont="1">
      <alignment readingOrder="0" shrinkToFit="0" vertical="center" wrapText="1"/>
    </xf>
    <xf borderId="0" fillId="7" fontId="5" numFmtId="0" xfId="0" applyAlignment="1" applyFont="1">
      <alignment shrinkToFit="0" vertical="center" wrapText="1"/>
    </xf>
    <xf borderId="0" fillId="7" fontId="5" numFmtId="164" xfId="0" applyAlignment="1" applyFont="1" applyNumberFormat="1">
      <alignment shrinkToFit="0" vertical="center" wrapText="1"/>
    </xf>
    <xf borderId="8" fillId="7" fontId="8" numFmtId="0" xfId="0" applyAlignment="1" applyBorder="1" applyFont="1">
      <alignment shrinkToFit="0" vertical="center" wrapText="1"/>
    </xf>
    <xf borderId="7" fillId="0" fontId="5" numFmtId="0" xfId="0" applyAlignment="1" applyBorder="1" applyFont="1">
      <alignment shrinkToFit="0" vertical="center" wrapText="1"/>
    </xf>
    <xf borderId="0" fillId="8" fontId="10" numFmtId="0" xfId="0" applyAlignment="1" applyFill="1" applyFont="1">
      <alignment horizontal="center" shrinkToFit="0" vertical="center" wrapText="1"/>
    </xf>
    <xf borderId="7" fillId="7" fontId="6" numFmtId="0" xfId="0" applyAlignment="1" applyBorder="1" applyFont="1">
      <alignment readingOrder="0" shrinkToFit="0" vertical="center" wrapText="1"/>
    </xf>
    <xf borderId="0" fillId="7" fontId="5" numFmtId="0" xfId="0" applyAlignment="1" applyFont="1">
      <alignment horizontal="center" shrinkToFit="0" vertical="center" wrapText="1"/>
    </xf>
    <xf borderId="8" fillId="7" fontId="5" numFmtId="0" xfId="0" applyAlignment="1" applyBorder="1" applyFont="1">
      <alignment shrinkToFit="0" vertical="center" wrapText="1"/>
    </xf>
    <xf borderId="7" fillId="0" fontId="5" numFmtId="0" xfId="0" applyAlignment="1" applyBorder="1" applyFont="1">
      <alignment readingOrder="0"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center" vertical="center"/>
    </xf>
    <xf borderId="7" fillId="0" fontId="6" numFmtId="0" xfId="0" applyAlignment="1" applyBorder="1" applyFont="1">
      <alignment shrinkToFit="0" vertical="center" wrapText="1"/>
    </xf>
    <xf borderId="0" fillId="0" fontId="5" numFmtId="9" xfId="0" applyAlignment="1" applyFont="1" applyNumberFormat="1">
      <alignment vertical="center"/>
    </xf>
    <xf borderId="7" fillId="7" fontId="6" numFmtId="0" xfId="0" applyAlignment="1" applyBorder="1" applyFont="1">
      <alignment shrinkToFit="0" vertical="center" wrapText="1"/>
    </xf>
    <xf borderId="0" fillId="7" fontId="10" numFmtId="164" xfId="0" applyAlignment="1" applyFont="1" applyNumberFormat="1">
      <alignment shrinkToFit="0" vertical="center" wrapText="1"/>
    </xf>
    <xf borderId="0" fillId="0" fontId="5" numFmtId="9" xfId="0" applyAlignment="1" applyFont="1" applyNumberFormat="1">
      <alignment readingOrder="0" vertical="center"/>
    </xf>
    <xf borderId="0" fillId="0" fontId="9" numFmtId="164" xfId="0" applyAlignment="1" applyFont="1" applyNumberFormat="1">
      <alignment vertical="center"/>
    </xf>
    <xf borderId="7" fillId="0" fontId="9" numFmtId="0" xfId="0" applyBorder="1" applyFont="1"/>
    <xf borderId="8" fillId="0" fontId="9" numFmtId="0" xfId="0" applyBorder="1" applyFont="1"/>
    <xf borderId="7" fillId="0" fontId="1" numFmtId="0" xfId="0" applyAlignment="1" applyBorder="1" applyFont="1">
      <alignment shrinkToFit="0" vertical="center" wrapText="0"/>
    </xf>
    <xf borderId="0" fillId="0" fontId="1" numFmtId="164" xfId="0" applyAlignment="1" applyFont="1" applyNumberFormat="1">
      <alignment shrinkToFit="0" vertical="center" wrapText="1"/>
    </xf>
    <xf borderId="0" fillId="0" fontId="11" numFmtId="0" xfId="0" applyAlignment="1" applyFont="1">
      <alignment shrinkToFit="0" vertical="center" wrapText="1"/>
    </xf>
    <xf borderId="9" fillId="0" fontId="5" numFmtId="0" xfId="0" applyAlignment="1" applyBorder="1" applyFont="1">
      <alignment shrinkToFit="0" vertical="center" wrapText="1"/>
    </xf>
    <xf borderId="10" fillId="0" fontId="5" numFmtId="0" xfId="0" applyAlignment="1" applyBorder="1" applyFont="1">
      <alignment horizontal="center" shrinkToFit="0" vertical="center" wrapText="1"/>
    </xf>
    <xf borderId="11" fillId="0" fontId="5" numFmtId="0" xfId="0" applyAlignment="1" applyBorder="1" applyFont="1">
      <alignment shrinkToFit="0" vertical="center" wrapText="1"/>
    </xf>
    <xf borderId="9" fillId="7" fontId="13" numFmtId="0" xfId="0" applyAlignment="1" applyBorder="1" applyFont="1">
      <alignment shrinkToFit="0" vertical="center" wrapText="0"/>
    </xf>
    <xf borderId="10" fillId="7" fontId="13" numFmtId="0" xfId="0" applyAlignment="1" applyBorder="1" applyFont="1">
      <alignment shrinkToFit="0" vertical="center" wrapText="1"/>
    </xf>
    <xf borderId="10" fillId="7" fontId="14" numFmtId="164" xfId="0" applyAlignment="1" applyBorder="1" applyFont="1" applyNumberFormat="1">
      <alignment shrinkToFit="0" vertical="center" wrapText="1"/>
    </xf>
    <xf borderId="10" fillId="7" fontId="5" numFmtId="0" xfId="0" applyAlignment="1" applyBorder="1" applyFont="1">
      <alignment shrinkToFit="0" vertical="center" wrapText="1"/>
    </xf>
    <xf borderId="11" fillId="7" fontId="8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276225</xdr:colOff>
      <xdr:row>0</xdr:row>
      <xdr:rowOff>47625</xdr:rowOff>
    </xdr:from>
    <xdr:ext cx="3781425" cy="51435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lucasgraydesign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24.0"/>
    <col customWidth="1" min="3" max="3" width="11.43"/>
    <col customWidth="1" min="4" max="4" width="26.29"/>
    <col customWidth="1" min="5" max="5" width="4.43"/>
    <col customWidth="1" min="6" max="6" width="14.57"/>
    <col customWidth="1" min="7" max="7" width="21.14"/>
    <col customWidth="1" min="8" max="8" width="15.71"/>
    <col customWidth="1" min="9" max="9" width="3.29"/>
    <col customWidth="1" min="10" max="10" width="65.43"/>
    <col customWidth="1" min="11" max="11" width="4.43"/>
  </cols>
  <sheetData>
    <row r="1" ht="22.5" customHeight="1">
      <c r="A1" s="1"/>
      <c r="B1" s="1"/>
      <c r="C1" s="1"/>
      <c r="D1" s="1"/>
      <c r="E1" s="2"/>
      <c r="F1" s="2"/>
      <c r="G1" s="2"/>
      <c r="H1" s="2"/>
      <c r="I1" s="2"/>
      <c r="J1" s="2"/>
      <c r="K1" s="2"/>
    </row>
    <row r="2" ht="22.5" customHeight="1">
      <c r="A2" s="1"/>
      <c r="B2" s="1"/>
      <c r="C2" s="1"/>
      <c r="D2" s="1"/>
      <c r="E2" s="2"/>
      <c r="F2" s="2"/>
      <c r="G2" s="3"/>
      <c r="H2" s="2"/>
      <c r="I2" s="2"/>
      <c r="J2" s="2"/>
      <c r="K2" s="2"/>
    </row>
    <row r="3">
      <c r="A3" s="1"/>
      <c r="B3" s="4" t="s">
        <v>0</v>
      </c>
      <c r="C3" s="1"/>
      <c r="D3" s="1"/>
      <c r="E3" s="2"/>
      <c r="F3" s="2"/>
      <c r="G3" s="2"/>
      <c r="H3" s="2"/>
      <c r="I3" s="2"/>
      <c r="J3" s="2"/>
      <c r="K3" s="2"/>
    </row>
    <row r="4" ht="22.5" customHeight="1">
      <c r="A4" s="1"/>
      <c r="B4" s="5" t="s">
        <v>1</v>
      </c>
      <c r="C4" s="1"/>
      <c r="D4" s="1"/>
      <c r="E4" s="2"/>
      <c r="F4" s="2"/>
      <c r="G4" s="2"/>
      <c r="H4" s="2"/>
      <c r="I4" s="2"/>
      <c r="J4" s="2"/>
      <c r="K4" s="2"/>
    </row>
    <row r="5">
      <c r="A5" s="1"/>
      <c r="B5" s="1"/>
      <c r="C5" s="1"/>
      <c r="D5" s="1"/>
      <c r="E5" s="2"/>
      <c r="F5" s="2"/>
      <c r="G5" s="2"/>
      <c r="H5" s="2"/>
      <c r="I5" s="2"/>
      <c r="J5" s="2"/>
      <c r="K5" s="2"/>
    </row>
    <row r="6" ht="22.5" customHeight="1">
      <c r="A6" s="1"/>
      <c r="B6" s="6" t="s">
        <v>2</v>
      </c>
      <c r="C6" s="7"/>
      <c r="D6" s="8"/>
      <c r="E6" s="2"/>
      <c r="F6" s="9" t="s">
        <v>3</v>
      </c>
      <c r="G6" s="7"/>
      <c r="H6" s="7"/>
      <c r="I6" s="7"/>
      <c r="J6" s="8"/>
      <c r="K6" s="2"/>
    </row>
    <row r="7" ht="22.5" customHeight="1">
      <c r="A7" s="10"/>
      <c r="B7" s="11" t="s">
        <v>4</v>
      </c>
      <c r="C7" s="12" t="s">
        <v>5</v>
      </c>
      <c r="D7" s="13" t="s">
        <v>6</v>
      </c>
      <c r="E7" s="14"/>
      <c r="F7" s="11"/>
      <c r="G7" s="15" t="s">
        <v>7</v>
      </c>
      <c r="H7" s="16" t="s">
        <v>8</v>
      </c>
      <c r="I7" s="12"/>
      <c r="J7" s="13" t="s">
        <v>6</v>
      </c>
      <c r="K7" s="17"/>
    </row>
    <row r="8" ht="22.5" customHeight="1">
      <c r="A8" s="18"/>
      <c r="B8" s="19" t="s">
        <v>9</v>
      </c>
      <c r="C8" s="20">
        <v>200.0</v>
      </c>
      <c r="D8" s="21"/>
      <c r="E8" s="22"/>
      <c r="F8" s="23" t="s">
        <v>10</v>
      </c>
      <c r="G8" s="24"/>
      <c r="H8" s="25"/>
      <c r="I8" s="24"/>
      <c r="J8" s="26"/>
      <c r="K8" s="27"/>
    </row>
    <row r="9" ht="22.5" customHeight="1">
      <c r="A9" s="18"/>
      <c r="B9" s="19" t="s">
        <v>11</v>
      </c>
      <c r="C9" s="20">
        <v>100.0</v>
      </c>
      <c r="D9" s="21"/>
      <c r="E9" s="22"/>
      <c r="F9" s="28"/>
      <c r="G9" s="22" t="s">
        <v>12</v>
      </c>
      <c r="H9" s="29">
        <v>250000.0</v>
      </c>
      <c r="I9" s="22"/>
      <c r="J9" s="30" t="s">
        <v>13</v>
      </c>
      <c r="K9" s="27"/>
    </row>
    <row r="10" ht="22.5" customHeight="1">
      <c r="A10" s="18"/>
      <c r="B10" s="19" t="s">
        <v>14</v>
      </c>
      <c r="C10" s="20">
        <v>100.0</v>
      </c>
      <c r="D10" s="21"/>
      <c r="E10" s="22"/>
      <c r="F10" s="23" t="s">
        <v>15</v>
      </c>
      <c r="G10" s="24"/>
      <c r="H10" s="25"/>
      <c r="I10" s="24"/>
      <c r="J10" s="26"/>
      <c r="K10" s="27"/>
    </row>
    <row r="11" ht="25.5" customHeight="1">
      <c r="A11" s="18"/>
      <c r="B11" s="19" t="s">
        <v>16</v>
      </c>
      <c r="C11" s="20">
        <v>200.0</v>
      </c>
      <c r="D11" s="21"/>
      <c r="E11" s="22"/>
      <c r="F11" s="31">
        <v>0.1</v>
      </c>
      <c r="G11" s="22" t="s">
        <v>17</v>
      </c>
      <c r="H11" s="32">
        <f t="shared" ref="H11:H12" si="1">H$27*F11</f>
        <v>125100</v>
      </c>
      <c r="I11" s="22"/>
      <c r="J11" s="33" t="s">
        <v>18</v>
      </c>
      <c r="K11" s="34"/>
    </row>
    <row r="12" ht="22.5" customHeight="1">
      <c r="A12" s="18"/>
      <c r="B12" s="19" t="s">
        <v>19</v>
      </c>
      <c r="C12" s="20">
        <v>100.0</v>
      </c>
      <c r="D12" s="21"/>
      <c r="E12" s="22"/>
      <c r="F12" s="31">
        <v>0.01</v>
      </c>
      <c r="G12" s="22" t="s">
        <v>20</v>
      </c>
      <c r="H12" s="32">
        <f t="shared" si="1"/>
        <v>12510</v>
      </c>
      <c r="I12" s="22"/>
      <c r="J12" s="35" t="s">
        <v>21</v>
      </c>
      <c r="K12" s="27"/>
    </row>
    <row r="13" ht="22.5" customHeight="1">
      <c r="A13" s="18"/>
      <c r="B13" s="19" t="s">
        <v>22</v>
      </c>
      <c r="C13" s="20">
        <v>200.0</v>
      </c>
      <c r="D13" s="21"/>
      <c r="E13" s="22"/>
      <c r="F13" s="36" t="s">
        <v>23</v>
      </c>
      <c r="G13" s="22" t="s">
        <v>24</v>
      </c>
      <c r="H13" s="37">
        <v>6000.0</v>
      </c>
      <c r="I13" s="22"/>
      <c r="J13" s="30" t="s">
        <v>25</v>
      </c>
      <c r="K13" s="27"/>
    </row>
    <row r="14" ht="22.5" customHeight="1">
      <c r="A14" s="18"/>
      <c r="B14" s="19" t="s">
        <v>26</v>
      </c>
      <c r="C14" s="20">
        <v>100.0</v>
      </c>
      <c r="D14" s="21"/>
      <c r="E14" s="22"/>
      <c r="F14" s="31">
        <v>0.01</v>
      </c>
      <c r="G14" s="38" t="s">
        <v>27</v>
      </c>
      <c r="H14" s="32">
        <f t="shared" ref="H14:H17" si="2">H$27*F14</f>
        <v>12510</v>
      </c>
      <c r="I14" s="22"/>
      <c r="J14" s="35" t="s">
        <v>21</v>
      </c>
      <c r="K14" s="27"/>
    </row>
    <row r="15" ht="22.5" customHeight="1">
      <c r="A15" s="18"/>
      <c r="B15" s="19" t="s">
        <v>28</v>
      </c>
      <c r="C15" s="20">
        <v>300.0</v>
      </c>
      <c r="D15" s="21"/>
      <c r="E15" s="22"/>
      <c r="F15" s="39">
        <v>0.01</v>
      </c>
      <c r="G15" s="38" t="s">
        <v>29</v>
      </c>
      <c r="H15" s="32">
        <f t="shared" si="2"/>
        <v>12510</v>
      </c>
      <c r="I15" s="22"/>
      <c r="J15" s="30" t="s">
        <v>21</v>
      </c>
      <c r="K15" s="27"/>
    </row>
    <row r="16" ht="22.5" customHeight="1">
      <c r="A16" s="18"/>
      <c r="B16" s="40" t="s">
        <v>30</v>
      </c>
      <c r="C16" s="20">
        <v>125.0</v>
      </c>
      <c r="D16" s="21"/>
      <c r="E16" s="22"/>
      <c r="F16" s="39">
        <v>0.01</v>
      </c>
      <c r="G16" s="38" t="s">
        <v>31</v>
      </c>
      <c r="H16" s="32">
        <f t="shared" si="2"/>
        <v>12510</v>
      </c>
      <c r="I16" s="22"/>
      <c r="J16" s="30" t="s">
        <v>21</v>
      </c>
      <c r="K16" s="27"/>
    </row>
    <row r="17" ht="22.5" customHeight="1">
      <c r="A17" s="18"/>
      <c r="B17" s="19" t="s">
        <v>32</v>
      </c>
      <c r="C17" s="20">
        <v>125.0</v>
      </c>
      <c r="D17" s="21"/>
      <c r="E17" s="22"/>
      <c r="F17" s="39">
        <v>0.01</v>
      </c>
      <c r="G17" s="41" t="s">
        <v>33</v>
      </c>
      <c r="H17" s="32">
        <f t="shared" si="2"/>
        <v>12510</v>
      </c>
      <c r="I17" s="42"/>
      <c r="J17" s="35" t="s">
        <v>34</v>
      </c>
      <c r="K17" s="42"/>
    </row>
    <row r="18" ht="22.5" customHeight="1">
      <c r="A18" s="43"/>
      <c r="B18" s="40" t="s">
        <v>35</v>
      </c>
      <c r="C18" s="20">
        <v>100.0</v>
      </c>
      <c r="D18" s="44"/>
      <c r="E18" s="45"/>
      <c r="F18" s="39"/>
      <c r="G18" s="46"/>
      <c r="H18" s="32"/>
      <c r="I18" s="47"/>
      <c r="J18" s="35"/>
      <c r="K18" s="47"/>
    </row>
    <row r="19" ht="22.5" customHeight="1">
      <c r="A19" s="18"/>
      <c r="B19" s="19" t="s">
        <v>36</v>
      </c>
      <c r="C19" s="20">
        <v>50.0</v>
      </c>
      <c r="D19" s="21"/>
      <c r="E19" s="22"/>
      <c r="F19" s="48"/>
      <c r="G19" s="49" t="s">
        <v>37</v>
      </c>
      <c r="H19" s="50">
        <f>sum(H11:H17)</f>
        <v>193650</v>
      </c>
      <c r="I19" s="29"/>
      <c r="J19" s="51">
        <f>H19/H27</f>
        <v>0.1547961631</v>
      </c>
      <c r="K19" s="52"/>
    </row>
    <row r="20" ht="22.5" customHeight="1">
      <c r="A20" s="43"/>
      <c r="B20" s="19" t="s">
        <v>36</v>
      </c>
      <c r="C20" s="20">
        <v>50.0</v>
      </c>
      <c r="D20" s="44"/>
      <c r="E20" s="45"/>
      <c r="F20" s="48"/>
      <c r="G20" s="53"/>
      <c r="H20" s="50"/>
      <c r="I20" s="32"/>
      <c r="J20" s="54"/>
      <c r="K20" s="55"/>
    </row>
    <row r="21" ht="22.5" customHeight="1">
      <c r="A21" s="18"/>
      <c r="B21" s="19" t="s">
        <v>38</v>
      </c>
      <c r="C21" s="20">
        <v>35.0</v>
      </c>
      <c r="D21" s="56"/>
      <c r="E21" s="22"/>
      <c r="F21" s="57" t="s">
        <v>39</v>
      </c>
      <c r="G21" s="58" t="s">
        <v>40</v>
      </c>
      <c r="H21" s="25"/>
      <c r="I21" s="24"/>
      <c r="J21" s="26"/>
      <c r="K21" s="27"/>
    </row>
    <row r="22" ht="22.5" customHeight="1">
      <c r="A22" s="18"/>
      <c r="B22" s="19" t="s">
        <v>41</v>
      </c>
      <c r="C22" s="20">
        <v>55.0</v>
      </c>
      <c r="D22" s="56"/>
      <c r="E22" s="22"/>
      <c r="F22" s="36"/>
      <c r="G22" s="59">
        <v>400.0</v>
      </c>
      <c r="H22" s="32">
        <f>G22*C28</f>
        <v>1001000</v>
      </c>
      <c r="I22" s="22"/>
      <c r="J22" s="30" t="s">
        <v>42</v>
      </c>
      <c r="K22" s="27"/>
    </row>
    <row r="23" ht="22.5" customHeight="1">
      <c r="A23" s="18"/>
      <c r="B23" s="40" t="s">
        <v>43</v>
      </c>
      <c r="C23" s="20">
        <v>55.0</v>
      </c>
      <c r="D23" s="56"/>
      <c r="E23" s="22"/>
      <c r="F23" s="36"/>
      <c r="G23" s="60">
        <v>250.0</v>
      </c>
      <c r="H23" s="32">
        <f>C29*G23</f>
        <v>125000</v>
      </c>
      <c r="I23" s="22"/>
      <c r="J23" s="35" t="s">
        <v>44</v>
      </c>
      <c r="K23" s="27"/>
    </row>
    <row r="24" ht="22.5" customHeight="1">
      <c r="A24" s="18"/>
      <c r="B24" s="19" t="s">
        <v>45</v>
      </c>
      <c r="C24" s="20">
        <v>80.0</v>
      </c>
      <c r="D24" s="21"/>
      <c r="E24" s="22"/>
      <c r="F24" s="61"/>
      <c r="G24" s="22" t="s">
        <v>46</v>
      </c>
      <c r="H24" s="37">
        <v>75000.0</v>
      </c>
      <c r="I24" s="22"/>
      <c r="J24" s="30" t="s">
        <v>47</v>
      </c>
      <c r="K24" s="62"/>
    </row>
    <row r="25" ht="22.5" customHeight="1">
      <c r="A25" s="18"/>
      <c r="B25" s="19" t="s">
        <v>48</v>
      </c>
      <c r="C25" s="20">
        <v>150.0</v>
      </c>
      <c r="D25" s="21"/>
      <c r="E25" s="22"/>
      <c r="F25" s="61"/>
      <c r="G25" s="38" t="s">
        <v>33</v>
      </c>
      <c r="H25" s="37">
        <v>50000.0</v>
      </c>
      <c r="I25" s="22"/>
      <c r="J25" s="35" t="s">
        <v>49</v>
      </c>
      <c r="K25" s="27"/>
    </row>
    <row r="26" ht="22.5" customHeight="1">
      <c r="A26" s="18"/>
      <c r="B26" s="19" t="s">
        <v>50</v>
      </c>
      <c r="C26" s="20">
        <v>150.0</v>
      </c>
      <c r="D26" s="21"/>
      <c r="E26" s="22"/>
      <c r="F26" s="61"/>
      <c r="G26" s="22"/>
      <c r="H26" s="29"/>
      <c r="I26" s="29"/>
      <c r="J26" s="35"/>
      <c r="K26" s="27"/>
    </row>
    <row r="27" ht="22.5" customHeight="1">
      <c r="A27" s="18"/>
      <c r="B27" s="40" t="s">
        <v>51</v>
      </c>
      <c r="C27" s="63">
        <f>(sum(C8:C26))*0.1</f>
        <v>227.5</v>
      </c>
      <c r="D27" s="21"/>
      <c r="E27" s="22"/>
      <c r="F27" s="61"/>
      <c r="G27" s="49" t="s">
        <v>52</v>
      </c>
      <c r="H27" s="50">
        <f>sum(H22:H26)</f>
        <v>1251000</v>
      </c>
      <c r="I27" s="29"/>
      <c r="J27" s="35"/>
      <c r="K27" s="27"/>
    </row>
    <row r="28" ht="22.5" customHeight="1">
      <c r="A28" s="49"/>
      <c r="B28" s="28" t="s">
        <v>53</v>
      </c>
      <c r="C28" s="64">
        <f>sum(C8:C27)</f>
        <v>2502.5</v>
      </c>
      <c r="D28" s="65" t="s">
        <v>54</v>
      </c>
      <c r="E28" s="22"/>
      <c r="F28" s="57" t="s">
        <v>55</v>
      </c>
      <c r="G28" s="66"/>
      <c r="H28" s="67"/>
      <c r="I28" s="66"/>
      <c r="J28" s="68" t="s">
        <v>56</v>
      </c>
      <c r="K28" s="27"/>
    </row>
    <row r="29" ht="22.5" customHeight="1">
      <c r="A29" s="18"/>
      <c r="B29" s="19" t="s">
        <v>57</v>
      </c>
      <c r="C29" s="20">
        <v>500.0</v>
      </c>
      <c r="D29" s="21"/>
      <c r="E29" s="22"/>
      <c r="F29" s="69"/>
      <c r="G29" s="22" t="s">
        <v>58</v>
      </c>
      <c r="H29" s="37">
        <v>10000.0</v>
      </c>
      <c r="I29" s="22"/>
      <c r="J29" s="30" t="s">
        <v>59</v>
      </c>
      <c r="K29" s="62"/>
    </row>
    <row r="30" ht="22.5" customHeight="1">
      <c r="A30" s="49"/>
      <c r="B30" s="28" t="s">
        <v>60</v>
      </c>
      <c r="C30" s="70">
        <f>sum(C8:C26)+C29</f>
        <v>2775</v>
      </c>
      <c r="D30" s="35" t="s">
        <v>61</v>
      </c>
      <c r="E30" s="22"/>
      <c r="F30" s="69"/>
      <c r="G30" s="38" t="s">
        <v>62</v>
      </c>
      <c r="H30" s="37">
        <v>40000.0</v>
      </c>
      <c r="I30" s="22"/>
      <c r="J30" s="30" t="s">
        <v>59</v>
      </c>
      <c r="K30" s="62"/>
    </row>
    <row r="31" ht="22.5" customHeight="1">
      <c r="A31" s="10"/>
      <c r="B31" s="71" t="s">
        <v>63</v>
      </c>
      <c r="C31" s="72"/>
      <c r="D31" s="73"/>
      <c r="E31" s="22"/>
      <c r="F31" s="28"/>
      <c r="G31" s="38" t="s">
        <v>33</v>
      </c>
      <c r="H31" s="37">
        <v>5000.0</v>
      </c>
      <c r="I31" s="22"/>
      <c r="J31" s="30" t="s">
        <v>59</v>
      </c>
      <c r="K31" s="27"/>
    </row>
    <row r="32" ht="22.5" customHeight="1">
      <c r="A32" s="22"/>
      <c r="B32" s="74" t="s">
        <v>64</v>
      </c>
      <c r="C32" s="75"/>
      <c r="D32" s="21"/>
      <c r="E32" s="22"/>
      <c r="F32" s="28"/>
      <c r="G32" s="49" t="s">
        <v>65</v>
      </c>
      <c r="H32" s="50">
        <f>sum(H29:H31)</f>
        <v>55000</v>
      </c>
      <c r="I32" s="22"/>
      <c r="J32" s="51">
        <f>H32/H27</f>
        <v>0.04396482814</v>
      </c>
      <c r="K32" s="52"/>
    </row>
    <row r="33" ht="22.5" customHeight="1">
      <c r="A33" s="10"/>
      <c r="B33" s="74" t="s">
        <v>66</v>
      </c>
      <c r="C33" s="76"/>
      <c r="D33" s="21"/>
      <c r="E33" s="22"/>
      <c r="F33" s="57" t="s">
        <v>67</v>
      </c>
      <c r="G33" s="66"/>
      <c r="H33" s="67"/>
      <c r="I33" s="66"/>
      <c r="J33" s="68"/>
      <c r="K33" s="27"/>
    </row>
    <row r="34" ht="22.5" customHeight="1">
      <c r="A34" s="22"/>
      <c r="B34" s="69"/>
      <c r="C34" s="76"/>
      <c r="D34" s="21"/>
      <c r="E34" s="22"/>
      <c r="F34" s="69"/>
      <c r="G34" s="38" t="s">
        <v>68</v>
      </c>
      <c r="H34" s="37">
        <v>30000.0</v>
      </c>
      <c r="I34" s="22"/>
      <c r="J34" s="30" t="s">
        <v>69</v>
      </c>
      <c r="K34" s="27"/>
    </row>
    <row r="35" ht="22.5" customHeight="1">
      <c r="A35" s="10"/>
      <c r="B35" s="77"/>
      <c r="C35" s="75"/>
      <c r="D35" s="21"/>
      <c r="E35" s="22"/>
      <c r="F35" s="28"/>
      <c r="G35" s="2"/>
      <c r="H35" s="78"/>
      <c r="I35" s="22"/>
      <c r="J35" s="35"/>
      <c r="K35" s="27"/>
    </row>
    <row r="36" ht="22.5" customHeight="1">
      <c r="A36" s="22"/>
      <c r="B36" s="79" t="s">
        <v>70</v>
      </c>
      <c r="C36" s="72"/>
      <c r="D36" s="73"/>
      <c r="E36" s="22"/>
      <c r="F36" s="57" t="s">
        <v>71</v>
      </c>
      <c r="G36" s="66"/>
      <c r="H36" s="80">
        <f>sum(H9+H19+H27+H32+H34)</f>
        <v>1779650</v>
      </c>
      <c r="I36" s="66"/>
      <c r="J36" s="68"/>
      <c r="K36" s="27"/>
    </row>
    <row r="37" ht="22.5" customHeight="1">
      <c r="A37" s="22"/>
      <c r="B37" s="74" t="s">
        <v>72</v>
      </c>
      <c r="C37" s="75"/>
      <c r="D37" s="21"/>
      <c r="E37" s="22"/>
      <c r="F37" s="28" t="s">
        <v>73</v>
      </c>
      <c r="G37" s="81">
        <v>0.1</v>
      </c>
      <c r="H37" s="82">
        <f>H36*G37</f>
        <v>177965</v>
      </c>
      <c r="I37" s="22"/>
      <c r="J37" s="30" t="s">
        <v>74</v>
      </c>
      <c r="K37" s="27"/>
    </row>
    <row r="38" ht="22.5" customHeight="1">
      <c r="A38" s="22"/>
      <c r="B38" s="74" t="s">
        <v>75</v>
      </c>
      <c r="C38" s="75"/>
      <c r="D38" s="21"/>
      <c r="E38" s="22"/>
      <c r="F38" s="83"/>
      <c r="J38" s="84"/>
      <c r="K38" s="27"/>
    </row>
    <row r="39" ht="22.5" customHeight="1">
      <c r="A39" s="45"/>
      <c r="B39" s="74" t="s">
        <v>33</v>
      </c>
      <c r="C39" s="63"/>
      <c r="D39" s="44"/>
      <c r="E39" s="45"/>
      <c r="F39" s="85"/>
      <c r="G39" s="2"/>
      <c r="H39" s="86"/>
      <c r="I39" s="22"/>
      <c r="J39" s="35"/>
      <c r="K39" s="87"/>
    </row>
    <row r="40" ht="22.5" customHeight="1">
      <c r="A40" s="22"/>
      <c r="B40" s="88"/>
      <c r="C40" s="89"/>
      <c r="D40" s="90"/>
      <c r="E40" s="22"/>
      <c r="F40" s="91" t="s">
        <v>76</v>
      </c>
      <c r="G40" s="92"/>
      <c r="H40" s="93">
        <f>H36+H37</f>
        <v>1957615</v>
      </c>
      <c r="I40" s="94"/>
      <c r="J40" s="95"/>
      <c r="K40" s="22"/>
    </row>
    <row r="41" ht="22.5" customHeight="1">
      <c r="A41" s="22"/>
      <c r="B41" s="22"/>
      <c r="C41" s="75"/>
      <c r="D41" s="22"/>
      <c r="E41" s="22"/>
      <c r="F41" s="22"/>
      <c r="G41" s="22"/>
      <c r="H41" s="29"/>
      <c r="I41" s="22"/>
      <c r="J41" s="22"/>
      <c r="K41" s="22"/>
    </row>
  </sheetData>
  <mergeCells count="2">
    <mergeCell ref="B6:D6"/>
    <mergeCell ref="F6:J6"/>
  </mergeCells>
  <hyperlinks>
    <hyperlink r:id="rId1" ref="B3"/>
  </hyperlinks>
  <printOptions gridLines="1" horizontalCentered="1" verticalCentered="1"/>
  <pageMargins bottom="0.75" footer="0.0" header="0.0" left="0.7" right="0.7" top="0.75"/>
  <pageSetup paperSize="3" cellComments="atEnd" orientation="landscape" pageOrder="overThenDown"/>
  <drawing r:id="rId2"/>
</worksheet>
</file>